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<sst xmlns="http://schemas.openxmlformats.org/spreadsheetml/2006/main" count="5715" uniqueCount="1612">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</sst>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2" fillId="34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16" borderId="184" applyNumberFormat="0" applyFont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6" fillId="0" borderId="181" applyNumberFormat="0" applyFill="0" applyAlignment="0" applyProtection="0">
      <alignment vertical="center"/>
    </xf>
    <xf numFmtId="0" fontId="28" fillId="0" borderId="181" applyNumberFormat="0" applyFill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36" fillId="0" borderId="186" applyNumberFormat="0" applyFill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39" fillId="36" borderId="187" applyNumberFormat="0" applyAlignment="0" applyProtection="0">
      <alignment vertical="center"/>
    </xf>
    <xf numFmtId="0" fontId="33" fillId="36" borderId="183" applyNumberFormat="0" applyAlignment="0" applyProtection="0">
      <alignment vertical="center"/>
    </xf>
    <xf numFmtId="0" fontId="41" fillId="47" borderId="188" applyNumberFormat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34" fillId="0" borderId="185" applyNumberFormat="0" applyFill="0" applyAlignment="0" applyProtection="0">
      <alignment vertical="center"/>
    </xf>
    <xf numFmtId="0" fontId="31" fillId="0" borderId="182" applyNumberFormat="0" applyFill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42" fillId="48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O17" sqref="BO17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/>
      <c r="BA6" s="984"/>
      <c r="BB6" s="549"/>
      <c r="BC6" s="795">
        <v>0.02</v>
      </c>
      <c r="BD6" s="795"/>
      <c r="BE6" s="795"/>
      <c r="BF6" s="795"/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 t="str">
        <f t="shared" si="6"/>
        <v>-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1</v>
      </c>
      <c r="AR11" s="1015"/>
      <c r="AS11" s="1015"/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4</v>
      </c>
      <c r="BA11" s="1018"/>
      <c r="BB11" s="1014">
        <v>0.14</v>
      </c>
      <c r="BC11" s="1015">
        <v>0.1</v>
      </c>
      <c r="BD11" s="1015">
        <v>0.02</v>
      </c>
      <c r="BE11" s="1015">
        <v>0.06</v>
      </c>
      <c r="BF11" s="1015">
        <v>0.2</v>
      </c>
      <c r="BG11" s="1018"/>
      <c r="BH11" s="1032">
        <f t="shared" si="0"/>
        <v>4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4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200</v>
      </c>
      <c r="CA11" s="1042">
        <f t="shared" si="6"/>
        <v>280</v>
      </c>
      <c r="CB11" s="1042">
        <f t="shared" si="6"/>
        <v>2100</v>
      </c>
      <c r="CC11" s="1042">
        <f t="shared" si="6"/>
        <v>700</v>
      </c>
      <c r="CD11" s="1042">
        <f t="shared" si="6"/>
        <v>70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0.29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350</v>
      </c>
      <c r="CB12" s="1051">
        <f t="shared" si="6"/>
        <v>980</v>
      </c>
      <c r="CC12" s="1051">
        <f t="shared" si="6"/>
        <v>300</v>
      </c>
      <c r="CD12" s="1051">
        <f t="shared" si="6"/>
        <v>48.2758620689655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4</v>
      </c>
      <c r="M13" s="721">
        <v>6</v>
      </c>
      <c r="N13" s="721">
        <v>4</v>
      </c>
      <c r="O13" s="721">
        <v>8</v>
      </c>
      <c r="P13" s="721">
        <v>4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13</v>
      </c>
      <c r="W13" s="975"/>
      <c r="X13" s="973"/>
      <c r="Y13" s="974"/>
      <c r="Z13" s="974"/>
      <c r="AA13" s="974"/>
      <c r="AB13" s="974"/>
      <c r="AC13" s="975"/>
      <c r="AD13" s="720"/>
      <c r="AE13" s="721"/>
      <c r="AF13" s="721"/>
      <c r="AG13" s="721"/>
      <c r="AH13" s="721"/>
      <c r="AI13" s="972"/>
      <c r="AJ13" s="720">
        <v>3</v>
      </c>
      <c r="AK13" s="721">
        <v>2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10</v>
      </c>
      <c r="AW13" s="1015">
        <v>8</v>
      </c>
      <c r="AX13" s="1015">
        <v>4</v>
      </c>
      <c r="AY13" s="1022">
        <v>2</v>
      </c>
      <c r="AZ13" s="1022">
        <v>2</v>
      </c>
      <c r="BA13" s="975"/>
      <c r="BB13" s="1014">
        <v>0.58</v>
      </c>
      <c r="BC13" s="1015">
        <v>0.4</v>
      </c>
      <c r="BD13" s="1015">
        <v>0.2</v>
      </c>
      <c r="BE13" s="1015">
        <v>0.1</v>
      </c>
      <c r="BF13" s="1015">
        <v>0.24</v>
      </c>
      <c r="BG13" s="975"/>
      <c r="BH13" s="1032">
        <f t="shared" si="0"/>
        <v>4</v>
      </c>
      <c r="BI13" s="816">
        <f t="shared" si="1"/>
        <v>6</v>
      </c>
      <c r="BJ13" s="816">
        <f t="shared" si="2"/>
        <v>4</v>
      </c>
      <c r="BK13" s="816">
        <f t="shared" si="3"/>
        <v>8</v>
      </c>
      <c r="BL13" s="816">
        <f t="shared" si="4"/>
        <v>4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4</v>
      </c>
      <c r="BU13" s="831">
        <f t="shared" si="5"/>
        <v>6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4</v>
      </c>
      <c r="BY13" s="975"/>
      <c r="BZ13" s="1041">
        <f t="shared" si="8"/>
        <v>48.2758620689655</v>
      </c>
      <c r="CA13" s="1042">
        <f t="shared" si="6"/>
        <v>105</v>
      </c>
      <c r="CB13" s="1042">
        <f t="shared" si="6"/>
        <v>140</v>
      </c>
      <c r="CC13" s="1042">
        <f t="shared" ref="CC13:CC15" si="11">IF(BE13&lt;&gt;0,BW13/BE13*7,"-")</f>
        <v>560</v>
      </c>
      <c r="CD13" s="1042">
        <f t="shared" ref="CD13:CD15" si="12">IF(BF13&lt;&gt;0,BX13/BF13*7,"-")</f>
        <v>116.666666666667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11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>
        <v>1</v>
      </c>
      <c r="AE14" s="953"/>
      <c r="AF14" s="953"/>
      <c r="AG14" s="953"/>
      <c r="AH14" s="953"/>
      <c r="AI14" s="976"/>
      <c r="AJ14" s="536">
        <v>2</v>
      </c>
      <c r="AK14" s="953">
        <v>1</v>
      </c>
      <c r="AL14" s="953">
        <v>3</v>
      </c>
      <c r="AM14" s="1012"/>
      <c r="AN14" s="1012"/>
      <c r="AO14" s="976"/>
      <c r="AP14" s="538">
        <v>6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0.66</v>
      </c>
      <c r="BC14" s="790">
        <v>0.22</v>
      </c>
      <c r="BD14" s="790">
        <v>0.39</v>
      </c>
      <c r="BE14" s="790"/>
      <c r="BF14" s="790"/>
      <c r="BG14" s="980"/>
      <c r="BH14" s="556">
        <f t="shared" si="0"/>
        <v>11</v>
      </c>
      <c r="BI14" s="1029">
        <f t="shared" si="1"/>
        <v>4</v>
      </c>
      <c r="BJ14" s="1029">
        <f t="shared" si="2"/>
        <v>7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11</v>
      </c>
      <c r="BU14" s="1043">
        <f t="shared" si="5"/>
        <v>4</v>
      </c>
      <c r="BV14" s="1043">
        <f t="shared" si="5"/>
        <v>7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116.666666666667</v>
      </c>
      <c r="CA14" s="850">
        <f t="shared" si="6"/>
        <v>127.272727272727</v>
      </c>
      <c r="CB14" s="850">
        <f t="shared" si="6"/>
        <v>125.641025641026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5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3</v>
      </c>
      <c r="AE15" s="956"/>
      <c r="AF15" s="956"/>
      <c r="AG15" s="956"/>
      <c r="AH15" s="956"/>
      <c r="AI15" s="981"/>
      <c r="AJ15" s="547">
        <v>7</v>
      </c>
      <c r="AK15" s="956">
        <v>3</v>
      </c>
      <c r="AL15" s="956">
        <v>1</v>
      </c>
      <c r="AM15" s="1013"/>
      <c r="AN15" s="1013"/>
      <c r="AO15" s="981"/>
      <c r="AP15" s="549">
        <v>16</v>
      </c>
      <c r="AQ15" s="795">
        <v>7</v>
      </c>
      <c r="AR15" s="795">
        <v>1</v>
      </c>
      <c r="AS15" s="1024">
        <v>1</v>
      </c>
      <c r="AT15" s="1024"/>
      <c r="AU15" s="984"/>
      <c r="AV15" s="549">
        <v>20</v>
      </c>
      <c r="AW15" s="795">
        <v>14</v>
      </c>
      <c r="AX15" s="795">
        <v>3</v>
      </c>
      <c r="AY15" s="1024">
        <v>1</v>
      </c>
      <c r="AZ15" s="1024"/>
      <c r="BA15" s="984"/>
      <c r="BB15" s="549">
        <v>2.16</v>
      </c>
      <c r="BC15" s="795">
        <v>0.67</v>
      </c>
      <c r="BD15" s="795">
        <v>0.15</v>
      </c>
      <c r="BE15" s="795">
        <v>0.05</v>
      </c>
      <c r="BF15" s="795"/>
      <c r="BG15" s="984"/>
      <c r="BH15" s="568">
        <f t="shared" si="0"/>
        <v>5</v>
      </c>
      <c r="BI15" s="1031">
        <f t="shared" si="1"/>
        <v>7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>
        <v>5</v>
      </c>
      <c r="BO15" s="519"/>
      <c r="BP15" s="519"/>
      <c r="BQ15" s="519"/>
      <c r="BR15" s="519"/>
      <c r="BS15" s="984"/>
      <c r="BT15" s="569">
        <f t="shared" si="7"/>
        <v>10</v>
      </c>
      <c r="BU15" s="1047">
        <f t="shared" si="5"/>
        <v>7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32.4074074074074</v>
      </c>
      <c r="CA15" s="854">
        <f t="shared" si="6"/>
        <v>73.1343283582089</v>
      </c>
      <c r="CB15" s="854">
        <f t="shared" si="6"/>
        <v>466.666666666667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>
        <v>1</v>
      </c>
      <c r="AL17" s="953">
        <v>2</v>
      </c>
      <c r="AM17" s="953"/>
      <c r="AN17" s="953"/>
      <c r="AO17" s="976"/>
      <c r="AP17" s="538"/>
      <c r="AQ17" s="790">
        <v>1</v>
      </c>
      <c r="AR17" s="790">
        <v>4</v>
      </c>
      <c r="AS17" s="790">
        <v>1</v>
      </c>
      <c r="AT17" s="790"/>
      <c r="AU17" s="980"/>
      <c r="AV17" s="538">
        <v>3</v>
      </c>
      <c r="AW17" s="790">
        <v>4</v>
      </c>
      <c r="AX17" s="790">
        <v>7</v>
      </c>
      <c r="AY17" s="790">
        <v>3</v>
      </c>
      <c r="AZ17" s="790"/>
      <c r="BA17" s="980"/>
      <c r="BB17" s="538">
        <v>0.05</v>
      </c>
      <c r="BC17" s="790">
        <v>0.17</v>
      </c>
      <c r="BD17" s="790">
        <v>0.39</v>
      </c>
      <c r="BE17" s="790">
        <v>0.08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3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3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329.411764705882</v>
      </c>
      <c r="CB17" s="850">
        <f t="shared" si="6"/>
        <v>53.8461538461538</v>
      </c>
      <c r="CC17" s="850">
        <f t="shared" si="6"/>
        <v>525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560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0.24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58.3333333333333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700</v>
      </c>
      <c r="CA22" s="1042" t="str">
        <f t="shared" si="8"/>
        <v>-</v>
      </c>
      <c r="CB22" s="1042">
        <f t="shared" si="8"/>
        <v>200</v>
      </c>
      <c r="CC22" s="1042">
        <f t="shared" si="8"/>
        <v>700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272.222222222222</v>
      </c>
      <c r="CE24" s="1061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5</v>
      </c>
      <c r="O25" s="953">
        <v>5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41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>
        <v>1</v>
      </c>
      <c r="AH25" s="953">
        <v>1</v>
      </c>
      <c r="AI25" s="1000"/>
      <c r="AJ25" s="536"/>
      <c r="AK25" s="953"/>
      <c r="AL25" s="953">
        <v>2</v>
      </c>
      <c r="AM25" s="953">
        <v>2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3</v>
      </c>
      <c r="AT25" s="1025">
        <v>8</v>
      </c>
      <c r="AU25" s="1026">
        <v>5</v>
      </c>
      <c r="AV25" s="1016"/>
      <c r="AW25" s="1025">
        <v>1</v>
      </c>
      <c r="AX25" s="1025">
        <v>8</v>
      </c>
      <c r="AY25" s="1025">
        <v>5</v>
      </c>
      <c r="AZ25" s="1025">
        <v>13</v>
      </c>
      <c r="BA25" s="1026">
        <v>9</v>
      </c>
      <c r="BB25" s="1016"/>
      <c r="BC25" s="1025">
        <v>0.02</v>
      </c>
      <c r="BD25" s="1025">
        <v>0.44</v>
      </c>
      <c r="BE25" s="1025">
        <v>0.47</v>
      </c>
      <c r="BF25" s="1025">
        <v>0.84</v>
      </c>
      <c r="BG25" s="1026">
        <v>0.46</v>
      </c>
      <c r="BH25" s="817">
        <f t="shared" si="0"/>
        <v>5</v>
      </c>
      <c r="BI25" s="818">
        <f t="shared" si="1"/>
        <v>4</v>
      </c>
      <c r="BJ25" s="818">
        <f t="shared" si="2"/>
        <v>5</v>
      </c>
      <c r="BK25" s="818">
        <f t="shared" si="3"/>
        <v>5</v>
      </c>
      <c r="BL25" s="818">
        <f t="shared" si="4"/>
        <v>7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5</v>
      </c>
      <c r="BW25" s="833">
        <f t="shared" si="7"/>
        <v>5</v>
      </c>
      <c r="BX25" s="833">
        <f t="shared" si="7"/>
        <v>7</v>
      </c>
      <c r="BY25" s="1054">
        <f t="shared" si="7"/>
        <v>5</v>
      </c>
      <c r="BZ25" s="1045" t="str">
        <f t="shared" si="8"/>
        <v>-</v>
      </c>
      <c r="CA25" s="1053">
        <f t="shared" si="8"/>
        <v>1400</v>
      </c>
      <c r="CB25" s="1053">
        <f t="shared" si="8"/>
        <v>79.5454545454545</v>
      </c>
      <c r="CC25" s="1053">
        <f t="shared" si="8"/>
        <v>74.468085106383</v>
      </c>
      <c r="CD25" s="1053">
        <f t="shared" si="8"/>
        <v>58.3333333333333</v>
      </c>
      <c r="CE25" s="1064">
        <f t="shared" si="8"/>
        <v>76.0869565217391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560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123.529411764706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1</v>
      </c>
      <c r="AH29" s="721"/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4</v>
      </c>
      <c r="AS29" s="1015">
        <v>7</v>
      </c>
      <c r="AT29" s="1015">
        <v>5</v>
      </c>
      <c r="AU29" s="975"/>
      <c r="AV29" s="1014">
        <v>1</v>
      </c>
      <c r="AW29" s="1015">
        <v>2</v>
      </c>
      <c r="AX29" s="1015">
        <v>10</v>
      </c>
      <c r="AY29" s="1015">
        <v>15</v>
      </c>
      <c r="AZ29" s="1015">
        <v>7</v>
      </c>
      <c r="BA29" s="975"/>
      <c r="BB29" s="1014">
        <v>0.05</v>
      </c>
      <c r="BC29" s="1015">
        <v>0.17</v>
      </c>
      <c r="BD29" s="1015">
        <v>0.44</v>
      </c>
      <c r="BE29" s="1015">
        <v>0.77</v>
      </c>
      <c r="BF29" s="1015">
        <v>0.42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12</v>
      </c>
      <c r="BL29" s="816">
        <f>IF($A$1="补货",P29+V29+AB29,P29)</f>
        <v>7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12</v>
      </c>
      <c r="BX29" s="831">
        <f t="shared" si="7"/>
        <v>7</v>
      </c>
      <c r="BY29" s="975"/>
      <c r="BZ29" s="1041">
        <f t="shared" si="8"/>
        <v>700</v>
      </c>
      <c r="CA29" s="1042">
        <f t="shared" si="8"/>
        <v>82.3529411764706</v>
      </c>
      <c r="CB29" s="1042">
        <f t="shared" si="8"/>
        <v>47.7272727272727</v>
      </c>
      <c r="CC29" s="1042">
        <f t="shared" si="8"/>
        <v>109.090909090909</v>
      </c>
      <c r="CD29" s="1042">
        <f t="shared" si="8"/>
        <v>116.666666666667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/>
      <c r="AH30" s="727"/>
      <c r="AI30" s="981"/>
      <c r="AJ30" s="726"/>
      <c r="AK30" s="727">
        <v>1</v>
      </c>
      <c r="AL30" s="727"/>
      <c r="AM30" s="727">
        <v>2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10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0.2</v>
      </c>
      <c r="BE30" s="1020">
        <v>0.75</v>
      </c>
      <c r="BF30" s="1020">
        <v>0.28</v>
      </c>
      <c r="BG30" s="984"/>
      <c r="BH30" s="819">
        <f t="shared" si="13"/>
        <v>7</v>
      </c>
      <c r="BI30" s="820">
        <f t="shared" si="13"/>
        <v>3</v>
      </c>
      <c r="BJ30" s="820">
        <f t="shared" si="13"/>
        <v>10</v>
      </c>
      <c r="BK30" s="820">
        <f t="shared" si="13"/>
        <v>8</v>
      </c>
      <c r="BL30" s="820">
        <f>IF($A$1="补货",P30+V30+AB30,P30)</f>
        <v>6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3</v>
      </c>
      <c r="BV30" s="835">
        <f t="shared" si="7"/>
        <v>10</v>
      </c>
      <c r="BW30" s="835">
        <f t="shared" si="7"/>
        <v>8</v>
      </c>
      <c r="BX30" s="835">
        <f t="shared" si="7"/>
        <v>6</v>
      </c>
      <c r="BY30" s="984"/>
      <c r="BZ30" s="1050" t="str">
        <f t="shared" si="8"/>
        <v>-</v>
      </c>
      <c r="CA30" s="1051">
        <f t="shared" si="8"/>
        <v>56.7567567567568</v>
      </c>
      <c r="CB30" s="1051">
        <f t="shared" si="8"/>
        <v>350</v>
      </c>
      <c r="CC30" s="1051">
        <f t="shared" si="8"/>
        <v>74.6666666666667</v>
      </c>
      <c r="CD30" s="1051">
        <f t="shared" si="8"/>
        <v>150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43" workbookViewId="0">
      <selection activeCell="J118" sqref="J1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10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5</v>
      </c>
      <c r="M85" s="118">
        <f t="shared" si="5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5</v>
      </c>
      <c r="M86" s="120">
        <f t="shared" si="5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4</v>
      </c>
      <c r="M87" s="108">
        <f t="shared" si="5"/>
        <v>54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29</v>
      </c>
      <c r="M208" s="283">
        <f>SUM(M4:M207)</f>
        <v>229.5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4</v>
      </c>
      <c r="P7" s="33">
        <v>4</v>
      </c>
      <c r="Q7" s="43">
        <v>0.34</v>
      </c>
      <c r="R7" s="44">
        <f t="shared" si="0"/>
        <v>26</v>
      </c>
      <c r="S7" s="45"/>
      <c r="T7" s="45">
        <f t="shared" si="1"/>
        <v>26</v>
      </c>
      <c r="U7" s="33">
        <f t="shared" si="2"/>
        <v>535.294117647059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20</v>
      </c>
      <c r="K11" s="320"/>
      <c r="L11" s="320"/>
      <c r="M11" s="320"/>
      <c r="N11" s="320">
        <v>1</v>
      </c>
      <c r="O11" s="320">
        <v>3</v>
      </c>
      <c r="P11" s="320">
        <v>6</v>
      </c>
      <c r="Q11" s="330">
        <v>0.27</v>
      </c>
      <c r="R11" s="331">
        <f t="shared" si="0"/>
        <v>20</v>
      </c>
      <c r="S11" s="332"/>
      <c r="T11" s="332">
        <f t="shared" si="1"/>
        <v>20</v>
      </c>
      <c r="U11" s="320">
        <f t="shared" si="2"/>
        <v>518.518518518518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5</v>
      </c>
      <c r="O12" s="33">
        <v>12</v>
      </c>
      <c r="P12" s="33">
        <v>27</v>
      </c>
      <c r="Q12" s="43">
        <v>1.19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7</v>
      </c>
      <c r="P19" s="33">
        <v>9</v>
      </c>
      <c r="Q19" s="43">
        <v>0.53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1</v>
      </c>
      <c r="P37" s="33">
        <v>2</v>
      </c>
      <c r="Q37" s="43">
        <v>0.07</v>
      </c>
      <c r="R37" s="44">
        <f t="shared" si="5"/>
        <v>21</v>
      </c>
      <c r="S37" s="45"/>
      <c r="T37" s="45">
        <f t="shared" si="3"/>
        <v>21</v>
      </c>
      <c r="U37" s="33">
        <f t="shared" si="4"/>
        <v>2100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38</v>
      </c>
      <c r="K43" s="33"/>
      <c r="L43" s="33"/>
      <c r="M43" s="33">
        <v>1</v>
      </c>
      <c r="N43" s="33">
        <v>2</v>
      </c>
      <c r="O43" s="33">
        <v>2</v>
      </c>
      <c r="P43" s="33">
        <v>2</v>
      </c>
      <c r="Q43" s="43">
        <v>0.74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359.459459459459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29</v>
      </c>
      <c r="K44" s="33"/>
      <c r="L44" s="33"/>
      <c r="M44" s="33">
        <v>1</v>
      </c>
      <c r="N44" s="33">
        <v>1</v>
      </c>
      <c r="O44" s="33">
        <v>1</v>
      </c>
      <c r="P44" s="33">
        <v>1</v>
      </c>
      <c r="Q44" s="43">
        <v>0.27</v>
      </c>
      <c r="R44" s="44">
        <f t="shared" si="5"/>
        <v>29</v>
      </c>
      <c r="S44" s="45"/>
      <c r="T44" s="45">
        <f t="shared" si="3"/>
        <v>29</v>
      </c>
      <c r="U44" s="33">
        <f t="shared" si="4"/>
        <v>751.851851851852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/>
      <c r="N59" s="326">
        <v>1</v>
      </c>
      <c r="O59" s="326">
        <v>3</v>
      </c>
      <c r="P59" s="326">
        <v>8</v>
      </c>
      <c r="Q59" s="339">
        <v>0.3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1120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9</v>
      </c>
      <c r="K60" s="320"/>
      <c r="L60" s="320"/>
      <c r="M60" s="320">
        <v>2</v>
      </c>
      <c r="N60" s="320">
        <v>8</v>
      </c>
      <c r="O60" s="320">
        <v>10</v>
      </c>
      <c r="P60" s="320">
        <v>13</v>
      </c>
      <c r="Q60" s="330">
        <v>1.41</v>
      </c>
      <c r="R60" s="331">
        <f t="shared" si="5"/>
        <v>9</v>
      </c>
      <c r="S60" s="332"/>
      <c r="T60" s="332">
        <f t="shared" si="6"/>
        <v>9</v>
      </c>
      <c r="U60" s="320">
        <f t="shared" si="7"/>
        <v>44.6808510638298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42</v>
      </c>
      <c r="K64" s="33"/>
      <c r="L64" s="33"/>
      <c r="M64" s="33">
        <v>1</v>
      </c>
      <c r="N64" s="33">
        <v>4</v>
      </c>
      <c r="O64" s="33">
        <v>5</v>
      </c>
      <c r="P64" s="33">
        <v>7</v>
      </c>
      <c r="Q64" s="43">
        <v>0.71</v>
      </c>
      <c r="R64" s="44">
        <f t="shared" si="5"/>
        <v>42</v>
      </c>
      <c r="S64" s="45"/>
      <c r="T64" s="45">
        <f t="shared" si="6"/>
        <v>42</v>
      </c>
      <c r="U64" s="33">
        <f t="shared" si="7"/>
        <v>414.084507042254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30</v>
      </c>
      <c r="K65" s="39"/>
      <c r="L65" s="39"/>
      <c r="M65" s="39">
        <v>1</v>
      </c>
      <c r="N65" s="39">
        <v>5</v>
      </c>
      <c r="O65" s="39">
        <v>14</v>
      </c>
      <c r="P65" s="39">
        <v>15</v>
      </c>
      <c r="Q65" s="48">
        <v>1.22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172.131147540984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5</v>
      </c>
      <c r="O66" s="320">
        <v>16</v>
      </c>
      <c r="P66" s="320">
        <v>25</v>
      </c>
      <c r="Q66" s="330">
        <v>1.45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24.1379310344828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/>
      <c r="N69" s="33">
        <v>5</v>
      </c>
      <c r="O69" s="33">
        <v>14</v>
      </c>
      <c r="P69" s="33">
        <v>20</v>
      </c>
      <c r="Q69" s="43">
        <v>1.15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766.95652173913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10</v>
      </c>
      <c r="O71" s="39">
        <v>16</v>
      </c>
      <c r="P71" s="39">
        <v>23</v>
      </c>
      <c r="Q71" s="48">
        <v>1.92</v>
      </c>
      <c r="R71" s="334">
        <f t="shared" si="8"/>
        <v>8</v>
      </c>
      <c r="S71" s="50"/>
      <c r="T71" s="50">
        <f t="shared" si="6"/>
        <v>8</v>
      </c>
      <c r="U71" s="39">
        <f t="shared" si="7"/>
        <v>29.1666666666667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3000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6</v>
      </c>
      <c r="O102" s="326">
        <v>17</v>
      </c>
      <c r="P102" s="326">
        <v>42</v>
      </c>
      <c r="Q102" s="339">
        <v>1.67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884.431137724551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/>
      <c r="K106" s="33"/>
      <c r="L106" s="33"/>
      <c r="M106" s="33">
        <v>1</v>
      </c>
      <c r="N106" s="33">
        <v>1</v>
      </c>
      <c r="O106" s="33">
        <v>1</v>
      </c>
      <c r="P106" s="33">
        <v>1</v>
      </c>
      <c r="Q106" s="43">
        <v>0.62</v>
      </c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>
        <f t="shared" si="7"/>
        <v>0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0.63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633.333333333333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7</v>
      </c>
      <c r="Q126" s="43">
        <v>0.71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926.760563380282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7</v>
      </c>
      <c r="K127" s="33">
        <v>43</v>
      </c>
      <c r="L127" s="33"/>
      <c r="M127" s="33">
        <v>1</v>
      </c>
      <c r="N127" s="33">
        <v>3</v>
      </c>
      <c r="O127" s="33">
        <v>3</v>
      </c>
      <c r="P127" s="33">
        <v>4</v>
      </c>
      <c r="Q127" s="43">
        <v>0.53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660.377358490566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1</v>
      </c>
      <c r="Q129" s="330">
        <v>0.12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5600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1</v>
      </c>
      <c r="P131" s="33">
        <v>3</v>
      </c>
      <c r="Q131" s="43">
        <v>0.08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8400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4</v>
      </c>
      <c r="K133" s="33">
        <v>85</v>
      </c>
      <c r="L133" s="33"/>
      <c r="M133" s="33">
        <v>1</v>
      </c>
      <c r="N133" s="33">
        <v>4</v>
      </c>
      <c r="O133" s="33">
        <v>4</v>
      </c>
      <c r="P133" s="33">
        <v>5</v>
      </c>
      <c r="Q133" s="43">
        <v>0.65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958.461538461538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14420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7</v>
      </c>
      <c r="K136" s="39">
        <v>55</v>
      </c>
      <c r="L136" s="39"/>
      <c r="M136" s="39">
        <v>1</v>
      </c>
      <c r="N136" s="39">
        <v>2</v>
      </c>
      <c r="O136" s="39">
        <v>2</v>
      </c>
      <c r="P136" s="39">
        <v>2</v>
      </c>
      <c r="Q136" s="48">
        <v>0.74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586.486486486487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2</v>
      </c>
      <c r="J153" s="325"/>
      <c r="K153" s="326">
        <v>82</v>
      </c>
      <c r="L153" s="326"/>
      <c r="M153" s="326">
        <v>9</v>
      </c>
      <c r="N153" s="326">
        <v>12</v>
      </c>
      <c r="O153" s="326">
        <v>18</v>
      </c>
      <c r="P153" s="326">
        <v>22</v>
      </c>
      <c r="Q153" s="339">
        <v>3.86</v>
      </c>
      <c r="R153" s="340">
        <f t="shared" si="12"/>
        <v>84</v>
      </c>
      <c r="S153" s="341"/>
      <c r="T153" s="341">
        <f t="shared" si="10"/>
        <v>84</v>
      </c>
      <c r="U153" s="326">
        <f t="shared" si="11"/>
        <v>152.331606217617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3</v>
      </c>
      <c r="P168" s="36">
        <v>3</v>
      </c>
      <c r="Q168" s="327">
        <v>0.22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922.727272727273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24</v>
      </c>
      <c r="J169" s="319"/>
      <c r="K169" s="320">
        <v>9</v>
      </c>
      <c r="L169" s="320"/>
      <c r="M169" s="320">
        <v>1</v>
      </c>
      <c r="N169" s="320">
        <v>4</v>
      </c>
      <c r="O169" s="320">
        <v>12</v>
      </c>
      <c r="P169" s="320">
        <v>18</v>
      </c>
      <c r="Q169" s="330">
        <v>1.13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204.424778761062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12</v>
      </c>
      <c r="J170" s="32"/>
      <c r="K170" s="33">
        <v>12</v>
      </c>
      <c r="L170" s="33"/>
      <c r="M170" s="33">
        <v>3</v>
      </c>
      <c r="N170" s="33">
        <v>15</v>
      </c>
      <c r="O170" s="33">
        <v>24</v>
      </c>
      <c r="P170" s="33">
        <v>36</v>
      </c>
      <c r="Q170" s="43">
        <v>3.25</v>
      </c>
      <c r="R170" s="44">
        <f>IF($A$1="补货",IF(V170="FBA",I170,J170)+K170+L170,IF(V170="FBA",I170,J170))</f>
        <v>24</v>
      </c>
      <c r="S170" s="45"/>
      <c r="T170" s="45">
        <f t="shared" si="10"/>
        <v>24</v>
      </c>
      <c r="U170" s="33">
        <f t="shared" si="11"/>
        <v>51.6923076923077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12</v>
      </c>
      <c r="J171" s="32"/>
      <c r="K171" s="33">
        <v>103</v>
      </c>
      <c r="L171" s="33"/>
      <c r="M171" s="33">
        <v>1</v>
      </c>
      <c r="N171" s="33">
        <v>12</v>
      </c>
      <c r="O171" s="33">
        <v>18</v>
      </c>
      <c r="P171" s="33">
        <v>29</v>
      </c>
      <c r="Q171" s="43">
        <v>2.07</v>
      </c>
      <c r="R171" s="44">
        <f>IF($A$1="补货",IF(V171="FBA",I171,J171)+K171+L171,IF(V171="FBA",I171,J171))</f>
        <v>115</v>
      </c>
      <c r="S171" s="45"/>
      <c r="T171" s="45">
        <f t="shared" si="10"/>
        <v>115</v>
      </c>
      <c r="U171" s="33">
        <f t="shared" si="11"/>
        <v>388.888888888889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/>
      <c r="O172" s="39">
        <v>9</v>
      </c>
      <c r="P172" s="39">
        <v>23</v>
      </c>
      <c r="Q172" s="48">
        <v>0.67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208.955223880597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17</v>
      </c>
      <c r="J173" s="319"/>
      <c r="K173" s="320">
        <v>10</v>
      </c>
      <c r="L173" s="320"/>
      <c r="M173" s="320">
        <v>4</v>
      </c>
      <c r="N173" s="320">
        <v>12</v>
      </c>
      <c r="O173" s="320">
        <v>23</v>
      </c>
      <c r="P173" s="320">
        <v>37</v>
      </c>
      <c r="Q173" s="330">
        <v>3.52</v>
      </c>
      <c r="R173" s="331">
        <f t="shared" ref="R173:R185" si="13">IF($A$1="补货",IF(V173="FBA",I173,J173)+K173+L173,IF(V173="FBA",I173,J173))</f>
        <v>27</v>
      </c>
      <c r="S173" s="332"/>
      <c r="T173" s="332">
        <f t="shared" ref="T173:T185" si="14">R173+S173</f>
        <v>27</v>
      </c>
      <c r="U173" s="320">
        <f t="shared" ref="U173:U185" si="15">IF(Q173&gt;0,T173/Q173*7,"-")</f>
        <v>53.6931818181818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3</v>
      </c>
      <c r="O174" s="33">
        <v>10</v>
      </c>
      <c r="P174" s="33">
        <v>11</v>
      </c>
      <c r="Q174" s="43">
        <v>0.88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429.545454545455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16</v>
      </c>
      <c r="J175" s="32"/>
      <c r="K175" s="33">
        <v>195</v>
      </c>
      <c r="L175" s="33"/>
      <c r="M175" s="33">
        <v>3</v>
      </c>
      <c r="N175" s="33">
        <v>19</v>
      </c>
      <c r="O175" s="33">
        <v>30</v>
      </c>
      <c r="P175" s="33">
        <v>95</v>
      </c>
      <c r="Q175" s="43">
        <v>4.31</v>
      </c>
      <c r="R175" s="44">
        <f t="shared" si="13"/>
        <v>211</v>
      </c>
      <c r="S175" s="45"/>
      <c r="T175" s="45">
        <f t="shared" si="14"/>
        <v>211</v>
      </c>
      <c r="U175" s="33">
        <f t="shared" si="15"/>
        <v>342.691415313225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30</v>
      </c>
      <c r="J176" s="32"/>
      <c r="K176" s="33">
        <v>55</v>
      </c>
      <c r="L176" s="33">
        <v>30</v>
      </c>
      <c r="M176" s="33">
        <v>2</v>
      </c>
      <c r="N176" s="33">
        <v>5</v>
      </c>
      <c r="O176" s="33">
        <v>26</v>
      </c>
      <c r="P176" s="33">
        <v>59</v>
      </c>
      <c r="Q176" s="43">
        <v>2.83</v>
      </c>
      <c r="R176" s="44">
        <f t="shared" si="13"/>
        <v>115</v>
      </c>
      <c r="S176" s="45"/>
      <c r="T176" s="45">
        <f t="shared" si="14"/>
        <v>115</v>
      </c>
      <c r="U176" s="33">
        <f t="shared" si="15"/>
        <v>284.452296819788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20</v>
      </c>
      <c r="J177" s="32"/>
      <c r="K177" s="33">
        <v>10</v>
      </c>
      <c r="L177" s="33"/>
      <c r="M177" s="33">
        <v>4</v>
      </c>
      <c r="N177" s="33">
        <v>9</v>
      </c>
      <c r="O177" s="33">
        <v>28</v>
      </c>
      <c r="P177" s="33">
        <v>42</v>
      </c>
      <c r="Q177" s="43">
        <v>2.86</v>
      </c>
      <c r="R177" s="44">
        <f t="shared" si="13"/>
        <v>30</v>
      </c>
      <c r="S177" s="45"/>
      <c r="T177" s="45">
        <f t="shared" si="14"/>
        <v>30</v>
      </c>
      <c r="U177" s="33">
        <f t="shared" si="15"/>
        <v>73.4265734265734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/>
      <c r="N179" s="33">
        <v>3</v>
      </c>
      <c r="O179" s="33">
        <v>3</v>
      </c>
      <c r="P179" s="33">
        <v>3</v>
      </c>
      <c r="Q179" s="382">
        <v>0.36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330.555555555556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2</v>
      </c>
      <c r="K186" s="36">
        <v>4</v>
      </c>
      <c r="L186" s="36"/>
      <c r="M186" s="36">
        <v>1</v>
      </c>
      <c r="N186" s="36">
        <v>1</v>
      </c>
      <c r="O186" s="36">
        <v>1</v>
      </c>
      <c r="P186" s="36">
        <v>1</v>
      </c>
      <c r="Q186" s="327">
        <v>0.27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155.555555555556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3</v>
      </c>
      <c r="K191" s="36">
        <v>8</v>
      </c>
      <c r="L191" s="36"/>
      <c r="M191" s="36">
        <v>1</v>
      </c>
      <c r="N191" s="36">
        <v>1</v>
      </c>
      <c r="O191" s="36">
        <v>1</v>
      </c>
      <c r="P191" s="36">
        <v>1</v>
      </c>
      <c r="Q191" s="327">
        <v>0.27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285.185185185185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7</v>
      </c>
      <c r="P202" s="36">
        <v>7</v>
      </c>
      <c r="Q202" s="327">
        <v>0.49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28.5714285714286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3</v>
      </c>
      <c r="P211" s="36">
        <v>5</v>
      </c>
      <c r="Q211" s="327">
        <v>0.32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21.875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10</v>
      </c>
      <c r="M25" s="104">
        <f t="shared" si="0"/>
        <v>130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5</v>
      </c>
      <c r="M85" s="118">
        <f t="shared" si="2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5</v>
      </c>
      <c r="M86" s="120">
        <f t="shared" si="2"/>
        <v>61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4</v>
      </c>
      <c r="M87" s="108">
        <f t="shared" si="2"/>
        <v>54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359.5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100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5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100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BY16" sqref="BY16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0.27</v>
      </c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3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3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77.7777777777778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3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3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/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0.03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1750</v>
      </c>
      <c r="CO9" s="850">
        <f t="shared" si="6"/>
        <v>933.333333333333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4</v>
      </c>
      <c r="BF10" s="794">
        <v>2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</v>
      </c>
      <c r="BM10" s="794">
        <v>0.03</v>
      </c>
      <c r="BN10" s="794">
        <v>0.17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700</v>
      </c>
      <c r="CM10" s="850">
        <f t="shared" si="6"/>
        <v>2450</v>
      </c>
      <c r="CN10" s="850">
        <f t="shared" si="6"/>
        <v>105</v>
      </c>
      <c r="CO10" s="850">
        <f t="shared" si="6"/>
        <v>0</v>
      </c>
      <c r="CP10" s="850">
        <f t="shared" si="6"/>
        <v>82.3529411764706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3</v>
      </c>
      <c r="AZ11" s="805">
        <v>4</v>
      </c>
      <c r="BA11" s="806"/>
      <c r="BB11" s="807"/>
      <c r="BC11" s="808">
        <v>2</v>
      </c>
      <c r="BD11" s="809"/>
      <c r="BE11" s="809"/>
      <c r="BF11" s="809">
        <v>5</v>
      </c>
      <c r="BG11" s="809">
        <v>7</v>
      </c>
      <c r="BH11" s="814"/>
      <c r="BI11" s="807"/>
      <c r="BJ11" s="808">
        <v>0.14</v>
      </c>
      <c r="BK11" s="809"/>
      <c r="BL11" s="809"/>
      <c r="BM11" s="809">
        <v>0.25</v>
      </c>
      <c r="BN11" s="809">
        <v>0.47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4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4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84</v>
      </c>
      <c r="CP11" s="862">
        <f t="shared" si="6"/>
        <v>59.5744680851064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2</v>
      </c>
      <c r="O12" s="724">
        <v>2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>
        <v>1</v>
      </c>
      <c r="AK12" s="772">
        <v>1</v>
      </c>
      <c r="AL12" s="772"/>
      <c r="AM12" s="773"/>
      <c r="AN12" s="744"/>
      <c r="AO12" s="771"/>
      <c r="AP12" s="772">
        <v>1</v>
      </c>
      <c r="AQ12" s="772">
        <v>1</v>
      </c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>
        <v>1</v>
      </c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>
        <v>1</v>
      </c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>
        <v>0.62</v>
      </c>
      <c r="BM12" s="794">
        <v>0.39</v>
      </c>
      <c r="BN12" s="794">
        <v>0.12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2</v>
      </c>
      <c r="BS12" s="818">
        <f t="shared" si="9"/>
        <v>2</v>
      </c>
      <c r="BT12" s="818">
        <f t="shared" si="9"/>
        <v>4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2</v>
      </c>
      <c r="CG12" s="833">
        <f t="shared" ref="CG12:CG18" si="12">BS12+BZ12</f>
        <v>2</v>
      </c>
      <c r="CH12" s="833">
        <f t="shared" ref="CH12:CH18" si="13">BT12+CA12</f>
        <v>4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51.8518518518518</v>
      </c>
      <c r="CN12" s="850">
        <f t="shared" ref="CN12:CN18" si="17">IF(BL12&lt;&gt;0,CG12/BL12*7,"-")</f>
        <v>22.5806451612903</v>
      </c>
      <c r="CO12" s="850">
        <f t="shared" ref="CO12:CO18" si="18">IF(BM12&lt;&gt;0,CH12/BM12*7,"-")</f>
        <v>71.7948717948718</v>
      </c>
      <c r="CP12" s="850">
        <f t="shared" ref="CP12:CP18" si="19">IF(BN12&lt;&gt;0,CI12/BN12*7,"-")</f>
        <v>116.666666666667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116.666666666667</v>
      </c>
      <c r="CO13" s="850">
        <f t="shared" si="18"/>
        <v>116.666666666667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2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0.27</v>
      </c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2</v>
      </c>
      <c r="BW14" s="818">
        <f t="shared" si="2"/>
        <v>3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2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51.8518518518518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2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>
        <v>1</v>
      </c>
      <c r="AJ15" s="772">
        <v>1</v>
      </c>
      <c r="AK15" s="772"/>
      <c r="AL15" s="772"/>
      <c r="AM15" s="773"/>
      <c r="AN15" s="744"/>
      <c r="AO15" s="771"/>
      <c r="AP15" s="772">
        <v>3</v>
      </c>
      <c r="AQ15" s="772">
        <v>1</v>
      </c>
      <c r="AR15" s="772"/>
      <c r="AS15" s="772"/>
      <c r="AT15" s="773"/>
      <c r="AU15" s="744"/>
      <c r="AV15" s="538"/>
      <c r="AW15" s="790">
        <v>3</v>
      </c>
      <c r="AX15" s="790">
        <v>1</v>
      </c>
      <c r="AY15" s="790"/>
      <c r="AZ15" s="790"/>
      <c r="BA15" s="791"/>
      <c r="BB15" s="792"/>
      <c r="BC15" s="793"/>
      <c r="BD15" s="794">
        <v>3</v>
      </c>
      <c r="BE15" s="794">
        <v>1</v>
      </c>
      <c r="BF15" s="794"/>
      <c r="BG15" s="794"/>
      <c r="BH15" s="811"/>
      <c r="BI15" s="792"/>
      <c r="BJ15" s="793"/>
      <c r="BK15" s="794">
        <v>0.86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2</v>
      </c>
      <c r="BS15" s="818">
        <f t="shared" si="9"/>
        <v>2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>
        <v>2</v>
      </c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4</v>
      </c>
      <c r="CG15" s="833">
        <f t="shared" si="12"/>
        <v>2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32.5581395348837</v>
      </c>
      <c r="CN15" s="850">
        <f t="shared" si="17"/>
        <v>51.8518518518518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0.12</v>
      </c>
      <c r="BM17" s="809">
        <v>0.12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2</v>
      </c>
      <c r="BT17" s="824">
        <f t="shared" si="9"/>
        <v>2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2</v>
      </c>
      <c r="CH17" s="842">
        <f t="shared" si="13"/>
        <v>2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>
        <f t="shared" si="17"/>
        <v>116.666666666667</v>
      </c>
      <c r="CO17" s="862">
        <f t="shared" si="18"/>
        <v>116.666666666667</v>
      </c>
      <c r="CP17" s="862">
        <f t="shared" si="19"/>
        <v>116.666666666667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4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/>
      <c r="AK18" s="775"/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0.54</v>
      </c>
      <c r="BL18" s="799">
        <v>0.24</v>
      </c>
      <c r="BM18" s="799">
        <v>0.24</v>
      </c>
      <c r="BN18" s="799"/>
      <c r="BO18" s="812"/>
      <c r="BP18" s="797"/>
      <c r="BQ18" s="819">
        <f t="shared" si="9"/>
        <v>0</v>
      </c>
      <c r="BR18" s="820">
        <f t="shared" si="9"/>
        <v>4</v>
      </c>
      <c r="BS18" s="820">
        <f t="shared" si="9"/>
        <v>2</v>
      </c>
      <c r="BT18" s="820">
        <f t="shared" si="9"/>
        <v>3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4</v>
      </c>
      <c r="CG18" s="835">
        <f t="shared" si="12"/>
        <v>2</v>
      </c>
      <c r="CH18" s="835">
        <f t="shared" si="13"/>
        <v>3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>
        <f t="shared" si="16"/>
        <v>51.8518518518518</v>
      </c>
      <c r="CN18" s="854">
        <f t="shared" si="17"/>
        <v>58.3333333333333</v>
      </c>
      <c r="CO18" s="854">
        <f t="shared" si="18"/>
        <v>87.5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2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96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9" activePane="bottomRight" state="frozen"/>
      <selection/>
      <selection pane="topRight"/>
      <selection pane="bottomLeft"/>
      <selection pane="bottomRight" activeCell="R54" sqref="R5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1</v>
      </c>
      <c r="O3" s="535">
        <v>2</v>
      </c>
      <c r="P3" s="535">
        <v>0.07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500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43</v>
      </c>
      <c r="K4" s="537"/>
      <c r="L4" s="536">
        <v>1</v>
      </c>
      <c r="M4" s="536">
        <v>2</v>
      </c>
      <c r="N4" s="538">
        <v>3</v>
      </c>
      <c r="O4" s="538">
        <v>4</v>
      </c>
      <c r="P4" s="538">
        <v>0.46</v>
      </c>
      <c r="Q4" s="556">
        <f t="shared" si="0"/>
        <v>3</v>
      </c>
      <c r="R4" s="537"/>
      <c r="S4" s="557">
        <f>Q4+R4</f>
        <v>3</v>
      </c>
      <c r="T4" s="558">
        <f>IF(P4&lt;&gt;0,S4/P4*7,"-")</f>
        <v>45.6521739130435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2</v>
      </c>
      <c r="R6" s="537"/>
      <c r="S6" s="557">
        <f t="shared" si="1"/>
        <v>2</v>
      </c>
      <c r="T6" s="558">
        <f t="shared" si="2"/>
        <v>100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3</v>
      </c>
      <c r="J7" s="537">
        <v>12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0.41</v>
      </c>
      <c r="Q7" s="556">
        <f t="shared" si="0"/>
        <v>3</v>
      </c>
      <c r="R7" s="537"/>
      <c r="S7" s="557">
        <f t="shared" si="1"/>
        <v>3</v>
      </c>
      <c r="T7" s="558">
        <f t="shared" si="2"/>
        <v>51.219512195122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5</v>
      </c>
      <c r="J10" s="537">
        <v>3</v>
      </c>
      <c r="K10" s="537"/>
      <c r="L10" s="536">
        <v>1</v>
      </c>
      <c r="M10" s="536">
        <v>3</v>
      </c>
      <c r="N10" s="538">
        <v>4</v>
      </c>
      <c r="O10" s="538">
        <v>5</v>
      </c>
      <c r="P10" s="538">
        <v>0.58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60.3448275862069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2</v>
      </c>
      <c r="P12" s="542">
        <v>0.14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100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100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560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/>
      <c r="O19" s="541">
        <v>4</v>
      </c>
      <c r="P19" s="541">
        <v>0.06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350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2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82.3529411764706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1</v>
      </c>
      <c r="N22" s="538">
        <v>5</v>
      </c>
      <c r="O22" s="538">
        <v>6</v>
      </c>
      <c r="P22" s="538">
        <v>0.34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82.3529411764706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3</v>
      </c>
      <c r="J23" s="537">
        <v>40</v>
      </c>
      <c r="K23" s="537"/>
      <c r="L23" s="536">
        <v>2</v>
      </c>
      <c r="M23" s="536">
        <v>4</v>
      </c>
      <c r="N23" s="538">
        <v>6</v>
      </c>
      <c r="O23" s="538">
        <v>7</v>
      </c>
      <c r="P23" s="538">
        <v>1.25</v>
      </c>
      <c r="Q23" s="556">
        <f t="shared" si="0"/>
        <v>3</v>
      </c>
      <c r="R23" s="537">
        <v>2</v>
      </c>
      <c r="S23" s="557">
        <f t="shared" si="1"/>
        <v>5</v>
      </c>
      <c r="T23" s="558">
        <f t="shared" si="2"/>
        <v>28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5</v>
      </c>
      <c r="J24" s="537"/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112.903225806452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5</v>
      </c>
      <c r="J26" s="537">
        <v>21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1.12</v>
      </c>
      <c r="Q26" s="556">
        <f t="shared" si="0"/>
        <v>5</v>
      </c>
      <c r="R26" s="537"/>
      <c r="S26" s="557">
        <f t="shared" si="1"/>
        <v>5</v>
      </c>
      <c r="T26" s="558">
        <f t="shared" si="2"/>
        <v>31.25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1</v>
      </c>
      <c r="J27" s="540">
        <v>15</v>
      </c>
      <c r="K27" s="540"/>
      <c r="L27" s="539">
        <v>1</v>
      </c>
      <c r="M27" s="539">
        <v>1</v>
      </c>
      <c r="N27" s="541">
        <v>2</v>
      </c>
      <c r="O27" s="541">
        <v>3</v>
      </c>
      <c r="P27" s="541">
        <v>0.69</v>
      </c>
      <c r="Q27" s="559">
        <f t="shared" si="0"/>
        <v>1</v>
      </c>
      <c r="R27" s="540">
        <v>3</v>
      </c>
      <c r="S27" s="560">
        <f t="shared" si="1"/>
        <v>4</v>
      </c>
      <c r="T27" s="561">
        <f t="shared" si="2"/>
        <v>40.5797101449275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/>
      <c r="J31" s="537"/>
      <c r="K31" s="537"/>
      <c r="L31" s="536">
        <v>1</v>
      </c>
      <c r="M31" s="536">
        <v>4</v>
      </c>
      <c r="N31" s="538">
        <v>5</v>
      </c>
      <c r="O31" s="538">
        <v>7</v>
      </c>
      <c r="P31" s="538">
        <v>0.71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1</v>
      </c>
      <c r="J33" s="537"/>
      <c r="K33" s="537"/>
      <c r="L33" s="536">
        <v>2</v>
      </c>
      <c r="M33" s="536">
        <v>4</v>
      </c>
      <c r="N33" s="538">
        <v>6</v>
      </c>
      <c r="O33" s="538">
        <v>8</v>
      </c>
      <c r="P33" s="538">
        <v>0.91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7.69230769230769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94.5945945945946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2</v>
      </c>
      <c r="J42" s="534">
        <v>7</v>
      </c>
      <c r="K42" s="534"/>
      <c r="L42" s="533">
        <v>1</v>
      </c>
      <c r="M42" s="533">
        <v>1</v>
      </c>
      <c r="N42" s="535">
        <v>1</v>
      </c>
      <c r="O42" s="535">
        <v>1</v>
      </c>
      <c r="P42" s="535">
        <v>0.27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51.8518518518518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4</v>
      </c>
      <c r="J45" s="537">
        <v>12</v>
      </c>
      <c r="K45" s="537"/>
      <c r="L45" s="536"/>
      <c r="M45" s="536">
        <v>1</v>
      </c>
      <c r="N45" s="538">
        <v>1</v>
      </c>
      <c r="O45" s="538">
        <v>2</v>
      </c>
      <c r="P45" s="538">
        <v>0.14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200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4</v>
      </c>
      <c r="J46" s="537">
        <v>20</v>
      </c>
      <c r="K46" s="537"/>
      <c r="L46" s="536">
        <v>1</v>
      </c>
      <c r="M46" s="536">
        <v>1</v>
      </c>
      <c r="N46" s="538">
        <v>1</v>
      </c>
      <c r="O46" s="538">
        <v>2</v>
      </c>
      <c r="P46" s="538">
        <v>0.29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96.551724137931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5</v>
      </c>
      <c r="J48" s="540"/>
      <c r="K48" s="540"/>
      <c r="L48" s="539">
        <v>1</v>
      </c>
      <c r="M48" s="539">
        <v>1</v>
      </c>
      <c r="N48" s="541">
        <v>3</v>
      </c>
      <c r="O48" s="541">
        <v>7</v>
      </c>
      <c r="P48" s="541">
        <v>0.43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81.3953488372093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/>
      <c r="O49" s="541">
        <v>3</v>
      </c>
      <c r="P49" s="541">
        <v>0.05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466.666666666667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2</v>
      </c>
      <c r="J52" s="537">
        <v>5</v>
      </c>
      <c r="K52" s="537"/>
      <c r="L52" s="536">
        <v>1</v>
      </c>
      <c r="M52" s="536">
        <v>3</v>
      </c>
      <c r="N52" s="538">
        <v>4</v>
      </c>
      <c r="O52" s="538">
        <v>4</v>
      </c>
      <c r="P52" s="538">
        <v>0.91</v>
      </c>
      <c r="Q52" s="556">
        <f t="shared" si="3"/>
        <v>2</v>
      </c>
      <c r="R52" s="537">
        <v>2</v>
      </c>
      <c r="S52" s="557">
        <f t="shared" ref="S52:S57" si="6">Q52+R52</f>
        <v>4</v>
      </c>
      <c r="T52" s="558">
        <f t="shared" ref="T52:T57" si="7">IF(P52&lt;&gt;0,S52/P52*7,"-")</f>
        <v>30.7692307692308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0.27</v>
      </c>
      <c r="Q53" s="556">
        <f t="shared" si="3"/>
        <v>3</v>
      </c>
      <c r="R53" s="537"/>
      <c r="S53" s="557">
        <f t="shared" si="6"/>
        <v>3</v>
      </c>
      <c r="T53" s="558">
        <f t="shared" si="7"/>
        <v>77.7777777777778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/>
      <c r="N56" s="541">
        <v>2</v>
      </c>
      <c r="O56" s="541">
        <v>4</v>
      </c>
      <c r="P56" s="541">
        <v>0.13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161.538461538462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2</v>
      </c>
      <c r="J57" s="540">
        <v>5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2</v>
      </c>
      <c r="R57" s="540"/>
      <c r="S57" s="560">
        <f t="shared" si="6"/>
        <v>2</v>
      </c>
      <c r="T57" s="561">
        <f t="shared" si="7"/>
        <v>73.6842105263158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93.3333333333333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5</v>
      </c>
      <c r="K72" s="537"/>
      <c r="L72" s="536">
        <v>1</v>
      </c>
      <c r="M72" s="536">
        <v>1</v>
      </c>
      <c r="N72" s="538">
        <v>1</v>
      </c>
      <c r="O72" s="538">
        <v>1</v>
      </c>
      <c r="P72" s="538">
        <v>0.27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77.7777777777778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2</v>
      </c>
      <c r="J74" s="534">
        <v>2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3</v>
      </c>
      <c r="J76" s="537">
        <v>1</v>
      </c>
      <c r="K76" s="537"/>
      <c r="L76" s="536">
        <v>1</v>
      </c>
      <c r="M76" s="536">
        <v>1</v>
      </c>
      <c r="N76" s="538">
        <v>1</v>
      </c>
      <c r="O76" s="538">
        <v>1</v>
      </c>
      <c r="P76" s="538">
        <v>0.62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33.8709677419355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100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2</v>
      </c>
      <c r="J23" s="510">
        <v>38</v>
      </c>
      <c r="K23" s="511">
        <f t="shared" si="2"/>
        <v>76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3</v>
      </c>
      <c r="J27" s="513">
        <v>38</v>
      </c>
      <c r="K27" s="514">
        <f t="shared" si="2"/>
        <v>114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2</v>
      </c>
      <c r="J52" s="510">
        <v>36</v>
      </c>
      <c r="K52" s="511">
        <f t="shared" si="3"/>
        <v>72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7</v>
      </c>
      <c r="J81" s="523"/>
      <c r="K81" s="523">
        <f>SUM(K3:K80)</f>
        <v>262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205" activePane="bottomRight" state="frozen"/>
      <selection/>
      <selection pane="topRight"/>
      <selection pane="bottomLeft"/>
      <selection pane="bottomRight" activeCell="U218" sqref="U218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4</v>
      </c>
      <c r="M7" s="65">
        <v>25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0.66</v>
      </c>
      <c r="T7" s="428">
        <f t="shared" si="0"/>
        <v>4</v>
      </c>
      <c r="U7" s="84"/>
      <c r="V7" s="429">
        <f t="shared" si="1"/>
        <v>4</v>
      </c>
      <c r="W7" s="430">
        <f t="shared" si="2"/>
        <v>42.4242424242424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13</v>
      </c>
      <c r="M16" s="67">
        <v>80</v>
      </c>
      <c r="N16" s="67"/>
      <c r="O16" s="416">
        <v>5</v>
      </c>
      <c r="P16" s="416">
        <v>17</v>
      </c>
      <c r="Q16" s="416">
        <v>33</v>
      </c>
      <c r="R16" s="416">
        <v>49</v>
      </c>
      <c r="S16" s="416">
        <v>4.56</v>
      </c>
      <c r="T16" s="431">
        <f t="shared" si="0"/>
        <v>13</v>
      </c>
      <c r="U16" s="68">
        <v>5</v>
      </c>
      <c r="V16" s="432">
        <f t="shared" si="1"/>
        <v>18</v>
      </c>
      <c r="W16" s="433">
        <f t="shared" si="2"/>
        <v>27.6315789473684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27</v>
      </c>
      <c r="M17" s="62">
        <v>99</v>
      </c>
      <c r="N17" s="62"/>
      <c r="O17" s="412">
        <v>8</v>
      </c>
      <c r="P17" s="412">
        <v>23</v>
      </c>
      <c r="Q17" s="412">
        <v>48</v>
      </c>
      <c r="R17" s="412">
        <v>64</v>
      </c>
      <c r="S17" s="412">
        <v>5.84</v>
      </c>
      <c r="T17" s="426">
        <f t="shared" si="0"/>
        <v>27</v>
      </c>
      <c r="U17" s="82"/>
      <c r="V17" s="426">
        <f t="shared" si="1"/>
        <v>27</v>
      </c>
      <c r="W17" s="427">
        <f t="shared" si="2"/>
        <v>32.3630136986301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9</v>
      </c>
      <c r="M18" s="65">
        <v>83</v>
      </c>
      <c r="N18" s="65"/>
      <c r="O18" s="414">
        <v>4</v>
      </c>
      <c r="P18" s="414">
        <v>10</v>
      </c>
      <c r="Q18" s="414">
        <v>14</v>
      </c>
      <c r="R18" s="414">
        <v>20</v>
      </c>
      <c r="S18" s="414">
        <v>2.8</v>
      </c>
      <c r="T18" s="428">
        <f t="shared" si="0"/>
        <v>9</v>
      </c>
      <c r="U18" s="84"/>
      <c r="V18" s="429">
        <f t="shared" si="1"/>
        <v>9</v>
      </c>
      <c r="W18" s="430">
        <f t="shared" si="2"/>
        <v>22.5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7</v>
      </c>
      <c r="M23" s="67"/>
      <c r="N23" s="67"/>
      <c r="O23" s="416">
        <v>5</v>
      </c>
      <c r="P23" s="416">
        <v>12</v>
      </c>
      <c r="Q23" s="416">
        <v>14</v>
      </c>
      <c r="R23" s="416">
        <v>18</v>
      </c>
      <c r="S23" s="416">
        <v>2.36</v>
      </c>
      <c r="T23" s="431">
        <f t="shared" si="0"/>
        <v>7</v>
      </c>
      <c r="U23" s="68"/>
      <c r="V23" s="432">
        <f t="shared" si="3"/>
        <v>7</v>
      </c>
      <c r="W23" s="433">
        <f t="shared" si="4"/>
        <v>20.7627118644068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27</v>
      </c>
      <c r="M24" s="62">
        <v>46</v>
      </c>
      <c r="N24" s="62"/>
      <c r="O24" s="412">
        <v>10</v>
      </c>
      <c r="P24" s="412">
        <v>38</v>
      </c>
      <c r="Q24" s="412">
        <v>54</v>
      </c>
      <c r="R24" s="412">
        <v>60</v>
      </c>
      <c r="S24" s="412">
        <v>7.68</v>
      </c>
      <c r="T24" s="426">
        <f t="shared" si="0"/>
        <v>27</v>
      </c>
      <c r="U24" s="82"/>
      <c r="V24" s="426">
        <f t="shared" si="3"/>
        <v>27</v>
      </c>
      <c r="W24" s="427">
        <f t="shared" si="4"/>
        <v>24.609375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41</v>
      </c>
      <c r="M25" s="65">
        <v>70</v>
      </c>
      <c r="N25" s="65"/>
      <c r="O25" s="414">
        <v>27</v>
      </c>
      <c r="P25" s="414">
        <v>72</v>
      </c>
      <c r="Q25" s="414">
        <v>103</v>
      </c>
      <c r="R25" s="414">
        <v>112</v>
      </c>
      <c r="S25" s="414">
        <v>14.44</v>
      </c>
      <c r="T25" s="428">
        <f t="shared" si="0"/>
        <v>41</v>
      </c>
      <c r="U25" s="84">
        <v>10</v>
      </c>
      <c r="V25" s="429">
        <f t="shared" si="3"/>
        <v>51</v>
      </c>
      <c r="W25" s="430">
        <f t="shared" si="4"/>
        <v>24.7229916897507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2</v>
      </c>
      <c r="U27" s="82"/>
      <c r="V27" s="437">
        <f t="shared" si="3"/>
        <v>2</v>
      </c>
      <c r="W27" s="427">
        <f t="shared" si="4"/>
        <v>116.666666666667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3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0.27</v>
      </c>
      <c r="T28" s="83">
        <f t="shared" si="0"/>
        <v>3</v>
      </c>
      <c r="U28" s="83"/>
      <c r="V28" s="439">
        <f t="shared" si="3"/>
        <v>3</v>
      </c>
      <c r="W28" s="440">
        <f t="shared" si="4"/>
        <v>77.7777777777778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3</v>
      </c>
      <c r="M29" s="65">
        <v>6</v>
      </c>
      <c r="N29" s="65"/>
      <c r="O29" s="422">
        <v>1</v>
      </c>
      <c r="P29" s="422">
        <v>1</v>
      </c>
      <c r="Q29" s="422">
        <v>1</v>
      </c>
      <c r="R29" s="422">
        <v>1</v>
      </c>
      <c r="S29" s="414">
        <v>0.27</v>
      </c>
      <c r="T29" s="84">
        <f t="shared" si="0"/>
        <v>3</v>
      </c>
      <c r="U29" s="84"/>
      <c r="V29" s="442">
        <f t="shared" si="3"/>
        <v>3</v>
      </c>
      <c r="W29" s="430">
        <f t="shared" si="4"/>
        <v>77.7777777777778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3</v>
      </c>
      <c r="M37" s="65">
        <v>4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3</v>
      </c>
      <c r="U37" s="84"/>
      <c r="V37" s="442">
        <f t="shared" si="3"/>
        <v>3</v>
      </c>
      <c r="W37" s="430">
        <f t="shared" si="4"/>
        <v>53.8461538461538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0.39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71.7948717948718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3</v>
      </c>
      <c r="M65" s="62">
        <v>9</v>
      </c>
      <c r="N65" s="62"/>
      <c r="O65" s="420">
        <v>1</v>
      </c>
      <c r="P65" s="420">
        <v>3</v>
      </c>
      <c r="Q65" s="420">
        <v>4</v>
      </c>
      <c r="R65" s="420">
        <v>6</v>
      </c>
      <c r="S65" s="412">
        <v>0.59</v>
      </c>
      <c r="T65" s="62">
        <f t="shared" si="0"/>
        <v>3</v>
      </c>
      <c r="U65" s="82"/>
      <c r="V65" s="62">
        <f t="shared" si="5"/>
        <v>3</v>
      </c>
      <c r="W65" s="427">
        <f t="shared" si="6"/>
        <v>35.5932203389831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8</v>
      </c>
      <c r="M71" s="62">
        <v>20</v>
      </c>
      <c r="N71" s="62"/>
      <c r="O71" s="412"/>
      <c r="P71" s="412">
        <v>2</v>
      </c>
      <c r="Q71" s="412">
        <v>2</v>
      </c>
      <c r="R71" s="412">
        <v>2</v>
      </c>
      <c r="S71" s="412">
        <v>0.24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233.333333333333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103.703703703704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4</v>
      </c>
      <c r="R73" s="412">
        <v>7</v>
      </c>
      <c r="S73" s="412">
        <v>0.32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131.25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67.3076923076923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2</v>
      </c>
      <c r="M85" s="454">
        <v>20</v>
      </c>
      <c r="N85" s="454"/>
      <c r="O85" s="457">
        <v>3</v>
      </c>
      <c r="P85" s="457">
        <v>7</v>
      </c>
      <c r="Q85" s="457">
        <v>9</v>
      </c>
      <c r="R85" s="457">
        <v>12</v>
      </c>
      <c r="S85" s="457">
        <v>1.79</v>
      </c>
      <c r="T85" s="438">
        <f t="shared" si="11"/>
        <v>2</v>
      </c>
      <c r="U85" s="83">
        <v>5</v>
      </c>
      <c r="V85" s="439">
        <f t="shared" si="5"/>
        <v>7</v>
      </c>
      <c r="W85" s="440">
        <f t="shared" si="6"/>
        <v>27.3743016759777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5</v>
      </c>
      <c r="M86" s="458">
        <v>19</v>
      </c>
      <c r="N86" s="458"/>
      <c r="O86" s="459">
        <v>4</v>
      </c>
      <c r="P86" s="459">
        <v>10</v>
      </c>
      <c r="Q86" s="459">
        <v>12</v>
      </c>
      <c r="R86" s="459">
        <v>13</v>
      </c>
      <c r="S86" s="459">
        <v>1.92</v>
      </c>
      <c r="T86" s="441">
        <f t="shared" si="11"/>
        <v>5</v>
      </c>
      <c r="U86" s="84">
        <v>5</v>
      </c>
      <c r="V86" s="442">
        <f t="shared" si="5"/>
        <v>10</v>
      </c>
      <c r="W86" s="430">
        <f t="shared" si="6"/>
        <v>36.4583333333333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4</v>
      </c>
      <c r="M87" s="67">
        <v>24</v>
      </c>
      <c r="N87" s="67"/>
      <c r="O87" s="455">
        <v>6</v>
      </c>
      <c r="P87" s="455">
        <v>8</v>
      </c>
      <c r="Q87" s="455">
        <v>16</v>
      </c>
      <c r="R87" s="455">
        <v>18</v>
      </c>
      <c r="S87" s="455">
        <v>2.3</v>
      </c>
      <c r="T87" s="431">
        <f t="shared" si="11"/>
        <v>4</v>
      </c>
      <c r="U87" s="68">
        <v>4</v>
      </c>
      <c r="V87" s="432">
        <f t="shared" si="5"/>
        <v>8</v>
      </c>
      <c r="W87" s="433">
        <f t="shared" ref="W87:W95" si="12">IF(S87&gt;0,V87/S87*7,"-")</f>
        <v>24.3478260869565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18</v>
      </c>
      <c r="M88" s="62">
        <v>40</v>
      </c>
      <c r="N88" s="62"/>
      <c r="O88" s="456">
        <v>6</v>
      </c>
      <c r="P88" s="456">
        <v>22</v>
      </c>
      <c r="Q88" s="456">
        <v>36</v>
      </c>
      <c r="R88" s="456">
        <v>42</v>
      </c>
      <c r="S88" s="456">
        <v>4.7</v>
      </c>
      <c r="T88" s="426">
        <f t="shared" si="11"/>
        <v>18</v>
      </c>
      <c r="U88" s="82"/>
      <c r="V88" s="426">
        <f t="shared" ref="V88:V95" si="13">T88+U88</f>
        <v>18</v>
      </c>
      <c r="W88" s="427">
        <f t="shared" si="12"/>
        <v>26.8085106382979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9</v>
      </c>
      <c r="M89" s="65">
        <v>55</v>
      </c>
      <c r="N89" s="65"/>
      <c r="O89" s="459">
        <v>4</v>
      </c>
      <c r="P89" s="459">
        <v>12</v>
      </c>
      <c r="Q89" s="459">
        <v>28</v>
      </c>
      <c r="R89" s="459">
        <v>31</v>
      </c>
      <c r="S89" s="459">
        <v>2.9</v>
      </c>
      <c r="T89" s="428">
        <f t="shared" si="11"/>
        <v>9</v>
      </c>
      <c r="U89" s="84"/>
      <c r="V89" s="429">
        <f t="shared" si="13"/>
        <v>9</v>
      </c>
      <c r="W89" s="430">
        <f t="shared" si="12"/>
        <v>21.7241379310345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4</v>
      </c>
      <c r="U94" s="82"/>
      <c r="V94" s="62">
        <f t="shared" si="13"/>
        <v>4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3</v>
      </c>
      <c r="R96" s="422">
        <v>5</v>
      </c>
      <c r="S96" s="414">
        <v>0.32</v>
      </c>
      <c r="T96" s="84">
        <f t="shared" si="11"/>
        <v>3</v>
      </c>
      <c r="U96" s="84"/>
      <c r="V96" s="65">
        <f t="shared" ref="V96:V134" si="14">T96+U96</f>
        <v>3</v>
      </c>
      <c r="W96" s="430">
        <f t="shared" ref="W96:W134" si="15">IF(S96&gt;0,V96/S96*7,"-")</f>
        <v>65.625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233.333333333333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1</v>
      </c>
      <c r="S99" s="414">
        <v>0.02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1050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1</v>
      </c>
      <c r="Q100" s="419">
        <v>2</v>
      </c>
      <c r="R100" s="419">
        <v>3</v>
      </c>
      <c r="S100" s="416">
        <v>0.19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/>
      <c r="M105" s="465"/>
      <c r="N105" s="465"/>
      <c r="O105" s="414">
        <v>2</v>
      </c>
      <c r="P105" s="414">
        <v>3</v>
      </c>
      <c r="Q105" s="414">
        <v>3</v>
      </c>
      <c r="R105" s="414">
        <v>5</v>
      </c>
      <c r="S105" s="414">
        <v>0.69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1</v>
      </c>
      <c r="M108" s="458">
        <v>8</v>
      </c>
      <c r="N108" s="458"/>
      <c r="O108" s="414">
        <v>1</v>
      </c>
      <c r="P108" s="414">
        <v>2</v>
      </c>
      <c r="Q108" s="414">
        <v>4</v>
      </c>
      <c r="R108" s="414">
        <v>7</v>
      </c>
      <c r="S108" s="414">
        <v>0.89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7.86516853932584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/>
      <c r="Q109" s="419">
        <v>6</v>
      </c>
      <c r="R109" s="419">
        <v>15</v>
      </c>
      <c r="S109" s="416">
        <v>0.44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/>
      <c r="P110" s="420">
        <v>5</v>
      </c>
      <c r="Q110" s="420">
        <v>11</v>
      </c>
      <c r="R110" s="420">
        <v>15</v>
      </c>
      <c r="S110" s="412">
        <v>0.97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/>
      <c r="P111" s="422">
        <v>2</v>
      </c>
      <c r="Q111" s="422">
        <v>5</v>
      </c>
      <c r="R111" s="422">
        <v>6</v>
      </c>
      <c r="S111" s="414">
        <v>0.41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51.219512195122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1</v>
      </c>
      <c r="Q113" s="420">
        <v>4</v>
      </c>
      <c r="R113" s="420">
        <v>4</v>
      </c>
      <c r="S113" s="412">
        <v>0.27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51.8518518518518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437.5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40.3846153846154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/>
      <c r="M116" s="62"/>
      <c r="N116" s="62"/>
      <c r="O116" s="420"/>
      <c r="P116" s="420">
        <v>1</v>
      </c>
      <c r="Q116" s="420">
        <v>8</v>
      </c>
      <c r="R116" s="420">
        <v>10</v>
      </c>
      <c r="S116" s="412">
        <v>0.51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2</v>
      </c>
      <c r="S117" s="414">
        <v>0.14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150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560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2</v>
      </c>
      <c r="R134" s="422">
        <v>3</v>
      </c>
      <c r="S134" s="414">
        <v>0.12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>
        <v>1180</v>
      </c>
      <c r="L147" s="415">
        <v>2</v>
      </c>
      <c r="M147" s="67"/>
      <c r="N147" s="67"/>
      <c r="O147" s="416"/>
      <c r="P147" s="416"/>
      <c r="Q147" s="416"/>
      <c r="R147" s="416"/>
      <c r="S147" s="416"/>
      <c r="T147" s="431">
        <f t="shared" si="16"/>
        <v>2</v>
      </c>
      <c r="U147" s="68"/>
      <c r="V147" s="432">
        <f t="shared" si="17"/>
        <v>2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>
        <v>1180</v>
      </c>
      <c r="L148" s="411">
        <v>2</v>
      </c>
      <c r="M148" s="62"/>
      <c r="N148" s="62"/>
      <c r="O148" s="412"/>
      <c r="P148" s="412"/>
      <c r="Q148" s="412"/>
      <c r="R148" s="412"/>
      <c r="S148" s="412"/>
      <c r="T148" s="426">
        <f t="shared" si="16"/>
        <v>2</v>
      </c>
      <c r="U148" s="82"/>
      <c r="V148" s="426">
        <f t="shared" si="17"/>
        <v>2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>
        <v>1180</v>
      </c>
      <c r="L149" s="411">
        <v>2</v>
      </c>
      <c r="M149" s="62"/>
      <c r="N149" s="62"/>
      <c r="O149" s="412"/>
      <c r="P149" s="412"/>
      <c r="Q149" s="412"/>
      <c r="R149" s="412"/>
      <c r="S149" s="412"/>
      <c r="T149" s="426">
        <f t="shared" si="16"/>
        <v>2</v>
      </c>
      <c r="U149" s="82"/>
      <c r="V149" s="426">
        <f t="shared" si="17"/>
        <v>2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>
        <v>1180</v>
      </c>
      <c r="L150" s="413">
        <v>2</v>
      </c>
      <c r="M150" s="65"/>
      <c r="N150" s="65"/>
      <c r="O150" s="414"/>
      <c r="P150" s="414"/>
      <c r="Q150" s="414"/>
      <c r="R150" s="414"/>
      <c r="S150" s="414"/>
      <c r="T150" s="428">
        <f t="shared" si="16"/>
        <v>2</v>
      </c>
      <c r="U150" s="84"/>
      <c r="V150" s="429">
        <f t="shared" si="17"/>
        <v>2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1</v>
      </c>
      <c r="U161" s="82"/>
      <c r="V161" s="426">
        <f t="shared" si="19"/>
        <v>1</v>
      </c>
      <c r="W161" s="427">
        <f t="shared" si="20"/>
        <v>25.9259259259259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4</v>
      </c>
      <c r="U170" s="84"/>
      <c r="V170" s="429">
        <f t="shared" si="19"/>
        <v>4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2</v>
      </c>
      <c r="M181" s="62">
        <v>3</v>
      </c>
      <c r="N181" s="62"/>
      <c r="O181" s="412">
        <v>1</v>
      </c>
      <c r="P181" s="412">
        <v>1</v>
      </c>
      <c r="Q181" s="412">
        <v>1</v>
      </c>
      <c r="R181" s="412">
        <v>1</v>
      </c>
      <c r="S181" s="412">
        <v>0.27</v>
      </c>
      <c r="T181" s="426">
        <f t="shared" si="16"/>
        <v>2</v>
      </c>
      <c r="U181" s="82"/>
      <c r="V181" s="426">
        <f t="shared" si="19"/>
        <v>2</v>
      </c>
      <c r="W181" s="427">
        <f t="shared" si="20"/>
        <v>51.8518518518518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/>
      <c r="R186" s="416">
        <v>2</v>
      </c>
      <c r="S186" s="416">
        <v>0.03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1166.66666666667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4</v>
      </c>
      <c r="U189" s="68"/>
      <c r="V189" s="432">
        <f t="shared" si="19"/>
        <v>4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/>
      <c r="Q191" s="414">
        <v>1</v>
      </c>
      <c r="R191" s="414">
        <v>4</v>
      </c>
      <c r="S191" s="414">
        <v>0.1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140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1</v>
      </c>
      <c r="Q193" s="412">
        <v>2</v>
      </c>
      <c r="R193" s="412">
        <v>2</v>
      </c>
      <c r="S193" s="412">
        <v>0.17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82.3529411764706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/>
      <c r="R202" s="412">
        <v>4</v>
      </c>
      <c r="S202" s="412">
        <v>0.06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933.333333333333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/>
      <c r="Q203" s="412">
        <v>3</v>
      </c>
      <c r="R203" s="412">
        <v>3</v>
      </c>
      <c r="S203" s="412">
        <v>0.15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373.333333333333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/>
      <c r="Q204" s="414">
        <v>7</v>
      </c>
      <c r="R204" s="414">
        <v>7</v>
      </c>
      <c r="S204" s="414">
        <v>0.35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100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/>
      <c r="Q205" s="469">
        <v>1</v>
      </c>
      <c r="R205" s="469">
        <v>1</v>
      </c>
      <c r="S205" s="470">
        <v>0.05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700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2022-01-21T15:25:18Z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